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azuna-my.sharepoint.com/personal/swc_nazuna_onmicrosoft_com/Documents/★社会福祉法人なずな/★予算・決算/予算関係/"/>
    </mc:Choice>
  </mc:AlternateContent>
  <xr:revisionPtr revIDLastSave="2" documentId="8_{5371F736-8908-4A3F-A99C-9514360F3524}" xr6:coauthVersionLast="47" xr6:coauthVersionMax="47" xr10:uidLastSave="{3304A206-043F-4475-801B-ED1B410BC794}"/>
  <bookViews>
    <workbookView xWindow="180" yWindow="915" windowWidth="20295" windowHeight="14565" xr2:uid="{00000000-000D-0000-FFFF-FFFF00000000}"/>
  </bookViews>
  <sheets>
    <sheet name="R06予算書(10ヶ月分）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16" l="1"/>
  <c r="M23" i="16"/>
  <c r="I23" i="16" s="1"/>
  <c r="K23" i="16" s="1"/>
  <c r="I19" i="16"/>
  <c r="K19" i="16" s="1"/>
  <c r="I20" i="16"/>
  <c r="K20" i="16" s="1"/>
  <c r="I21" i="16"/>
  <c r="I22" i="16"/>
  <c r="K22" i="16" s="1"/>
  <c r="I24" i="16"/>
  <c r="K24" i="16" s="1"/>
  <c r="I35" i="16"/>
  <c r="K35" i="16" s="1"/>
  <c r="I32" i="16"/>
  <c r="K32" i="16" s="1"/>
  <c r="I31" i="16"/>
  <c r="K31" i="16" s="1"/>
  <c r="I30" i="16"/>
  <c r="K30" i="16" s="1"/>
  <c r="I29" i="16"/>
  <c r="K29" i="16" s="1"/>
  <c r="I28" i="16"/>
  <c r="K28" i="16" s="1"/>
  <c r="I25" i="16"/>
  <c r="K25" i="16" s="1"/>
  <c r="I16" i="16"/>
  <c r="K16" i="16" s="1"/>
  <c r="I15" i="16"/>
  <c r="K15" i="16" s="1"/>
  <c r="I14" i="16"/>
  <c r="K14" i="16" s="1"/>
  <c r="I13" i="16"/>
  <c r="K13" i="16" s="1"/>
  <c r="I11" i="16"/>
  <c r="K11" i="16" s="1"/>
  <c r="I10" i="16"/>
  <c r="K10" i="16" s="1"/>
  <c r="I9" i="16"/>
  <c r="K9" i="16" s="1"/>
  <c r="I8" i="16"/>
  <c r="K8" i="16" s="1"/>
  <c r="G37" i="16"/>
  <c r="G35" i="16"/>
  <c r="M33" i="16"/>
  <c r="M34" i="16" s="1"/>
  <c r="I34" i="16" s="1"/>
  <c r="H33" i="16"/>
  <c r="F33" i="16"/>
  <c r="E33" i="16"/>
  <c r="G33" i="16" s="1"/>
  <c r="G32" i="16"/>
  <c r="G31" i="16"/>
  <c r="H30" i="16"/>
  <c r="F30" i="16"/>
  <c r="F34" i="16" s="1"/>
  <c r="E30" i="16"/>
  <c r="G30" i="16" s="1"/>
  <c r="G29" i="16"/>
  <c r="G28" i="16"/>
  <c r="I26" i="16"/>
  <c r="K26" i="16" s="1"/>
  <c r="H26" i="16"/>
  <c r="F26" i="16"/>
  <c r="E26" i="16"/>
  <c r="G26" i="16" s="1"/>
  <c r="G25" i="16"/>
  <c r="G24" i="16"/>
  <c r="H23" i="16"/>
  <c r="F23" i="16"/>
  <c r="F27" i="16" s="1"/>
  <c r="E23" i="16"/>
  <c r="G23" i="16" s="1"/>
  <c r="G22" i="16"/>
  <c r="K21" i="16"/>
  <c r="G21" i="16"/>
  <c r="G20" i="16"/>
  <c r="M17" i="16"/>
  <c r="I17" i="16" s="1"/>
  <c r="H17" i="16"/>
  <c r="F17" i="16"/>
  <c r="E17" i="16"/>
  <c r="G16" i="16"/>
  <c r="G15" i="16"/>
  <c r="G14" i="16"/>
  <c r="G13" i="16"/>
  <c r="M12" i="16"/>
  <c r="I12" i="16" s="1"/>
  <c r="K12" i="16" s="1"/>
  <c r="H12" i="16"/>
  <c r="F12" i="16"/>
  <c r="F18" i="16" s="1"/>
  <c r="E12" i="16"/>
  <c r="E18" i="16" s="1"/>
  <c r="G11" i="16"/>
  <c r="G10" i="16"/>
  <c r="G9" i="16"/>
  <c r="G8" i="16"/>
  <c r="F36" i="16" l="1"/>
  <c r="I33" i="16"/>
  <c r="K33" i="16" s="1"/>
  <c r="E34" i="16"/>
  <c r="G34" i="16" s="1"/>
  <c r="E27" i="16"/>
  <c r="G27" i="16" s="1"/>
  <c r="G17" i="16"/>
  <c r="M27" i="16"/>
  <c r="I27" i="16" s="1"/>
  <c r="K27" i="16" s="1"/>
  <c r="H34" i="16"/>
  <c r="H18" i="16"/>
  <c r="H27" i="16"/>
  <c r="M18" i="16"/>
  <c r="K34" i="16"/>
  <c r="K17" i="16"/>
  <c r="G18" i="16"/>
  <c r="G12" i="16"/>
  <c r="E36" i="16" l="1"/>
  <c r="G36" i="16" s="1"/>
  <c r="M36" i="16"/>
  <c r="I36" i="16" s="1"/>
  <c r="K36" i="16" s="1"/>
  <c r="H36" i="16"/>
  <c r="I18" i="16"/>
  <c r="K18" i="16" s="1"/>
</calcChain>
</file>

<file path=xl/sharedStrings.xml><?xml version="1.0" encoding="utf-8"?>
<sst xmlns="http://schemas.openxmlformats.org/spreadsheetml/2006/main" count="60" uniqueCount="56">
  <si>
    <t>勘定科目</t>
    <rPh sb="0" eb="2">
      <t>カンジョウ</t>
    </rPh>
    <rPh sb="2" eb="4">
      <t>カモク</t>
    </rPh>
    <phoneticPr fontId="1"/>
  </si>
  <si>
    <t>事業活動による収支</t>
    <rPh sb="0" eb="2">
      <t>ジギョウ</t>
    </rPh>
    <rPh sb="2" eb="4">
      <t>カツドウ</t>
    </rPh>
    <rPh sb="7" eb="9">
      <t>シュウシ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</si>
  <si>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</si>
  <si>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</si>
  <si>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【事業活動資金収支差額】</t>
    <rPh sb="1" eb="3">
      <t>ジギョウ</t>
    </rPh>
    <rPh sb="3" eb="5">
      <t>カツドウ</t>
    </rPh>
    <rPh sb="5" eb="7">
      <t>シキン</t>
    </rPh>
    <rPh sb="7" eb="9">
      <t>シュウシ</t>
    </rPh>
    <rPh sb="9" eb="11">
      <t>サガク</t>
    </rPh>
    <phoneticPr fontId="1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</si>
  <si>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1"/>
  </si>
  <si>
    <t>【施設整備等収入計】</t>
    <rPh sb="1" eb="3">
      <t>シセツ</t>
    </rPh>
    <rPh sb="3" eb="5">
      <t>セイビ</t>
    </rPh>
    <rPh sb="5" eb="6">
      <t>トウ</t>
    </rPh>
    <rPh sb="6" eb="8">
      <t>シュウニュウ</t>
    </rPh>
    <rPh sb="8" eb="9">
      <t>ケイ</t>
    </rPh>
    <phoneticPr fontId="1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</si>
  <si>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1"/>
  </si>
  <si>
    <t>【施設整備等資金収支差額】</t>
    <rPh sb="1" eb="3">
      <t>シセツ</t>
    </rPh>
    <rPh sb="3" eb="5">
      <t>セイビ</t>
    </rPh>
    <rPh sb="5" eb="6">
      <t>トウ</t>
    </rPh>
    <rPh sb="6" eb="8">
      <t>シキン</t>
    </rPh>
    <rPh sb="8" eb="10">
      <t>シュウシ</t>
    </rPh>
    <rPh sb="10" eb="12">
      <t>サガク</t>
    </rPh>
    <phoneticPr fontId="1"/>
  </si>
  <si>
    <t>借入金収入</t>
    <rPh sb="0" eb="2">
      <t>カリイレ</t>
    </rPh>
    <rPh sb="2" eb="3">
      <t>キン</t>
    </rPh>
    <rPh sb="3" eb="5">
      <t>シュウニュウ</t>
    </rPh>
    <phoneticPr fontId="1"/>
  </si>
  <si>
    <t>【施設整備等支出計】</t>
    <rPh sb="1" eb="3">
      <t>シセツ</t>
    </rPh>
    <rPh sb="3" eb="5">
      <t>セイビ</t>
    </rPh>
    <rPh sb="5" eb="6">
      <t>トウ</t>
    </rPh>
    <rPh sb="6" eb="8">
      <t>シシュツ</t>
    </rPh>
    <rPh sb="8" eb="9">
      <t>ケイ</t>
    </rPh>
    <phoneticPr fontId="1"/>
  </si>
  <si>
    <t>人件費支出</t>
    <rPh sb="0" eb="3">
      <t>ジンケンヒ</t>
    </rPh>
    <rPh sb="3" eb="5">
      <t>シシュツ</t>
    </rPh>
    <phoneticPr fontId="1"/>
  </si>
  <si>
    <t>事務費支出</t>
    <rPh sb="0" eb="2">
      <t>ジム</t>
    </rPh>
    <rPh sb="2" eb="3">
      <t>ヒ</t>
    </rPh>
    <rPh sb="3" eb="5">
      <t>シシュツ</t>
    </rPh>
    <phoneticPr fontId="1"/>
  </si>
  <si>
    <t>事業費支出</t>
    <rPh sb="0" eb="2">
      <t>ジギョウ</t>
    </rPh>
    <rPh sb="2" eb="3">
      <t>ヒ</t>
    </rPh>
    <rPh sb="3" eb="5">
      <t>シシュツ</t>
    </rPh>
    <phoneticPr fontId="1"/>
  </si>
  <si>
    <t>（単位：円）</t>
    <rPh sb="1" eb="3">
      <t>タンイ</t>
    </rPh>
    <rPh sb="4" eb="5">
      <t>エン</t>
    </rPh>
    <phoneticPr fontId="1"/>
  </si>
  <si>
    <t>【事業活動収入計】　</t>
    <rPh sb="1" eb="3">
      <t>ジギョウ</t>
    </rPh>
    <rPh sb="3" eb="5">
      <t>カツドウ</t>
    </rPh>
    <rPh sb="5" eb="7">
      <t>シュウニュウ</t>
    </rPh>
    <rPh sb="7" eb="8">
      <t>ケイ</t>
    </rPh>
    <phoneticPr fontId="1"/>
  </si>
  <si>
    <t>【事業活動支出計】　</t>
    <rPh sb="1" eb="3">
      <t>ジギョウ</t>
    </rPh>
    <rPh sb="3" eb="5">
      <t>カツドウ</t>
    </rPh>
    <rPh sb="5" eb="7">
      <t>シシュツ</t>
    </rPh>
    <rPh sb="7" eb="8">
      <t>ケイ</t>
    </rPh>
    <phoneticPr fontId="1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</si>
  <si>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1"/>
  </si>
  <si>
    <t>その他の活動による収支</t>
    <rPh sb="2" eb="3">
      <t>タ</t>
    </rPh>
    <rPh sb="4" eb="6">
      <t>カツドウ</t>
    </rPh>
    <rPh sb="9" eb="11">
      <t>シュウシ</t>
    </rPh>
    <phoneticPr fontId="1"/>
  </si>
  <si>
    <t>【その他の活動収入計】</t>
    <rPh sb="3" eb="4">
      <t>タ</t>
    </rPh>
    <rPh sb="5" eb="7">
      <t>カツドウ</t>
    </rPh>
    <rPh sb="7" eb="9">
      <t>シュウニュウ</t>
    </rPh>
    <rPh sb="9" eb="10">
      <t>ケイ</t>
    </rPh>
    <phoneticPr fontId="1"/>
  </si>
  <si>
    <t>【その他の活動支出計】</t>
    <rPh sb="3" eb="4">
      <t>タ</t>
    </rPh>
    <rPh sb="5" eb="7">
      <t>カツドウ</t>
    </rPh>
    <rPh sb="7" eb="9">
      <t>シシュツ</t>
    </rPh>
    <rPh sb="9" eb="10">
      <t>ケイ</t>
    </rPh>
    <phoneticPr fontId="1"/>
  </si>
  <si>
    <t>【その他の活動資金収支差額】</t>
    <rPh sb="3" eb="4">
      <t>タ</t>
    </rPh>
    <rPh sb="5" eb="7">
      <t>カツドウ</t>
    </rPh>
    <rPh sb="7" eb="9">
      <t>シキン</t>
    </rPh>
    <rPh sb="9" eb="11">
      <t>シュウシ</t>
    </rPh>
    <rPh sb="11" eb="13">
      <t>サガク</t>
    </rPh>
    <phoneticPr fontId="1"/>
  </si>
  <si>
    <t>予備費支出</t>
    <rPh sb="0" eb="3">
      <t>ヨビヒ</t>
    </rPh>
    <rPh sb="3" eb="5">
      <t>シシュツ</t>
    </rPh>
    <phoneticPr fontId="1"/>
  </si>
  <si>
    <t>当期資金収支差額合計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1"/>
  </si>
  <si>
    <t>利用者負担金収入1割</t>
    <rPh sb="0" eb="3">
      <t>リヨウシャ</t>
    </rPh>
    <rPh sb="3" eb="5">
      <t>フタン</t>
    </rPh>
    <rPh sb="5" eb="6">
      <t>キン</t>
    </rPh>
    <rPh sb="6" eb="8">
      <t>シュウニュウ</t>
    </rPh>
    <rPh sb="9" eb="10">
      <t>ワリ</t>
    </rPh>
    <phoneticPr fontId="1"/>
  </si>
  <si>
    <t>介護報酬収入 9割</t>
    <rPh sb="0" eb="2">
      <t>カイゴ</t>
    </rPh>
    <rPh sb="2" eb="4">
      <t>ホウシュウ</t>
    </rPh>
    <rPh sb="4" eb="6">
      <t>シュウニュウ</t>
    </rPh>
    <rPh sb="8" eb="9">
      <t>ワリ</t>
    </rPh>
    <phoneticPr fontId="1"/>
  </si>
  <si>
    <t>利用者（居住費・食費）</t>
    <rPh sb="0" eb="3">
      <t>リヨウシャ</t>
    </rPh>
    <rPh sb="4" eb="6">
      <t>キョジュウ</t>
    </rPh>
    <rPh sb="6" eb="7">
      <t>ヒ</t>
    </rPh>
    <rPh sb="8" eb="10">
      <t>ショクヒ</t>
    </rPh>
    <phoneticPr fontId="1"/>
  </si>
  <si>
    <t>差異（A）－（B）</t>
    <rPh sb="0" eb="1">
      <t>サ</t>
    </rPh>
    <rPh sb="1" eb="2">
      <t>イ</t>
    </rPh>
    <phoneticPr fontId="1"/>
  </si>
  <si>
    <t>設備資金借入元金支出</t>
    <rPh sb="0" eb="4">
      <t>セツビシキン</t>
    </rPh>
    <rPh sb="4" eb="6">
      <t>カリイレ</t>
    </rPh>
    <rPh sb="6" eb="8">
      <t>ガンキン</t>
    </rPh>
    <rPh sb="8" eb="10">
      <t>シシュツ</t>
    </rPh>
    <phoneticPr fontId="1"/>
  </si>
  <si>
    <t>長期運営資金借入金元金支出</t>
    <rPh sb="0" eb="2">
      <t>チョウキ</t>
    </rPh>
    <rPh sb="2" eb="6">
      <t>ウンエイシキン</t>
    </rPh>
    <rPh sb="6" eb="9">
      <t>カリイレキン</t>
    </rPh>
    <rPh sb="9" eb="11">
      <t>ガンキン</t>
    </rPh>
    <rPh sb="11" eb="13">
      <t>シシュツ</t>
    </rPh>
    <phoneticPr fontId="1"/>
  </si>
  <si>
    <t>　</t>
    <phoneticPr fontId="1"/>
  </si>
  <si>
    <t>その他受取利息等収入</t>
    <rPh sb="2" eb="3">
      <t>タ</t>
    </rPh>
    <rPh sb="3" eb="5">
      <t>ウケトリ</t>
    </rPh>
    <rPh sb="5" eb="7">
      <t>リソク</t>
    </rPh>
    <rPh sb="7" eb="8">
      <t>トウ</t>
    </rPh>
    <rPh sb="8" eb="10">
      <t>シュウニュウ</t>
    </rPh>
    <phoneticPr fontId="1"/>
  </si>
  <si>
    <t>その他支払利息等支出</t>
    <rPh sb="2" eb="3">
      <t>タ</t>
    </rPh>
    <rPh sb="3" eb="5">
      <t>シハラ</t>
    </rPh>
    <rPh sb="5" eb="7">
      <t>リソク</t>
    </rPh>
    <rPh sb="7" eb="8">
      <t>トウ</t>
    </rPh>
    <rPh sb="8" eb="10">
      <t>シシュツ</t>
    </rPh>
    <phoneticPr fontId="1"/>
  </si>
  <si>
    <t>第1号様式の1</t>
  </si>
  <si>
    <t>設備整備等借入金収入</t>
    <rPh sb="0" eb="2">
      <t>セツビ</t>
    </rPh>
    <rPh sb="2" eb="4">
      <t>セイビ</t>
    </rPh>
    <rPh sb="4" eb="5">
      <t>トウ</t>
    </rPh>
    <rPh sb="5" eb="7">
      <t>カリイレ</t>
    </rPh>
    <rPh sb="7" eb="8">
      <t>キン</t>
    </rPh>
    <rPh sb="8" eb="10">
      <t>シュウニュウ</t>
    </rPh>
    <phoneticPr fontId="1"/>
  </si>
  <si>
    <t>議案第 3号</t>
    <rPh sb="0" eb="2">
      <t>ギアン</t>
    </rPh>
    <rPh sb="2" eb="3">
      <t>ダイ</t>
    </rPh>
    <rPh sb="5" eb="6">
      <t>ゴウ</t>
    </rPh>
    <phoneticPr fontId="1"/>
  </si>
  <si>
    <t>※　長期運営資金借入金元金支出（残額約3200万円の内、須坂市へ年間約72万円の返済、八十二銀行へは返済休止中）</t>
    <rPh sb="2" eb="4">
      <t>チョウキ</t>
    </rPh>
    <rPh sb="4" eb="8">
      <t>ウンエイシキン</t>
    </rPh>
    <rPh sb="8" eb="11">
      <t>カリイレキン</t>
    </rPh>
    <rPh sb="11" eb="13">
      <t>ガンキン</t>
    </rPh>
    <rPh sb="13" eb="15">
      <t>シシュツ</t>
    </rPh>
    <rPh sb="16" eb="18">
      <t>ザンガク</t>
    </rPh>
    <rPh sb="18" eb="19">
      <t>ヤク</t>
    </rPh>
    <rPh sb="23" eb="24">
      <t>マン</t>
    </rPh>
    <rPh sb="24" eb="25">
      <t>エン</t>
    </rPh>
    <rPh sb="26" eb="27">
      <t>ウチ</t>
    </rPh>
    <rPh sb="28" eb="31">
      <t>スザカシ</t>
    </rPh>
    <rPh sb="32" eb="34">
      <t>ネンカン</t>
    </rPh>
    <rPh sb="34" eb="35">
      <t>ヤク</t>
    </rPh>
    <rPh sb="37" eb="38">
      <t>マン</t>
    </rPh>
    <rPh sb="38" eb="39">
      <t>エン</t>
    </rPh>
    <rPh sb="40" eb="42">
      <t>ヘンサイ</t>
    </rPh>
    <rPh sb="43" eb="48">
      <t>ハチジュウニギンコウ</t>
    </rPh>
    <rPh sb="50" eb="52">
      <t>ヘンサイ</t>
    </rPh>
    <rPh sb="52" eb="54">
      <t>キュウシ</t>
    </rPh>
    <rPh sb="54" eb="55">
      <t>チュウ</t>
    </rPh>
    <phoneticPr fontId="1"/>
  </si>
  <si>
    <t>※　設備資金借入元金支出（建設費借入返済約70万＋増築借入返済7万＝77万☓12ヶ月＝924万円）</t>
    <rPh sb="2" eb="6">
      <t>セツビシキン</t>
    </rPh>
    <rPh sb="6" eb="8">
      <t>カリイレ</t>
    </rPh>
    <rPh sb="8" eb="10">
      <t>ガンキン</t>
    </rPh>
    <rPh sb="10" eb="12">
      <t>シシュツ</t>
    </rPh>
    <rPh sb="13" eb="16">
      <t>ケンセツヒ</t>
    </rPh>
    <rPh sb="16" eb="18">
      <t>カリイレ</t>
    </rPh>
    <rPh sb="18" eb="20">
      <t>ヘンサイ</t>
    </rPh>
    <rPh sb="20" eb="21">
      <t>ヤク</t>
    </rPh>
    <rPh sb="23" eb="24">
      <t>マン</t>
    </rPh>
    <rPh sb="25" eb="27">
      <t>ゾウチク</t>
    </rPh>
    <rPh sb="27" eb="29">
      <t>カリイレ</t>
    </rPh>
    <rPh sb="29" eb="31">
      <t>ヘンサイ</t>
    </rPh>
    <rPh sb="32" eb="33">
      <t>マン</t>
    </rPh>
    <rPh sb="36" eb="37">
      <t>マン</t>
    </rPh>
    <rPh sb="41" eb="42">
      <t>ゲツ</t>
    </rPh>
    <rPh sb="46" eb="47">
      <t>マン</t>
    </rPh>
    <rPh sb="47" eb="48">
      <t>エン</t>
    </rPh>
    <phoneticPr fontId="1"/>
  </si>
  <si>
    <t>累計額（2月）</t>
    <rPh sb="0" eb="2">
      <t>ルイケイ</t>
    </rPh>
    <rPh sb="2" eb="3">
      <t>ガク</t>
    </rPh>
    <rPh sb="5" eb="6">
      <t>ガツ</t>
    </rPh>
    <phoneticPr fontId="1"/>
  </si>
  <si>
    <t>※　予算積算参考資料</t>
    <rPh sb="2" eb="4">
      <t>ヨサン</t>
    </rPh>
    <rPh sb="4" eb="6">
      <t>セキサン</t>
    </rPh>
    <rPh sb="6" eb="10">
      <t>サンコウシリョウ</t>
    </rPh>
    <phoneticPr fontId="1"/>
  </si>
  <si>
    <t>1ヶ月平均①</t>
    <rPh sb="2" eb="3">
      <t>ゲツ</t>
    </rPh>
    <rPh sb="3" eb="5">
      <t>ヘイキン</t>
    </rPh>
    <phoneticPr fontId="1"/>
  </si>
  <si>
    <t>予定年額①＊12</t>
    <rPh sb="0" eb="2">
      <t>ヨテイ</t>
    </rPh>
    <rPh sb="2" eb="4">
      <t>ネンガク</t>
    </rPh>
    <phoneticPr fontId="1"/>
  </si>
  <si>
    <t>R6年1月末資金収支額より積算</t>
    <rPh sb="2" eb="3">
      <t>ネン</t>
    </rPh>
    <rPh sb="4" eb="6">
      <t>ガツマツ</t>
    </rPh>
    <rPh sb="6" eb="8">
      <t>シキン</t>
    </rPh>
    <rPh sb="8" eb="10">
      <t>シュウシ</t>
    </rPh>
    <rPh sb="10" eb="11">
      <t>ガク</t>
    </rPh>
    <rPh sb="13" eb="15">
      <t>セキサン</t>
    </rPh>
    <phoneticPr fontId="1"/>
  </si>
  <si>
    <t>　　　　　　　　　　　　　　　　　資 金 収 支 計 算 書( 令 和 ６ 年 度 予 算 書 ）　　　　　　　　　　</t>
    <rPh sb="17" eb="18">
      <t>シ</t>
    </rPh>
    <rPh sb="19" eb="20">
      <t>キン</t>
    </rPh>
    <rPh sb="21" eb="22">
      <t>オサム</t>
    </rPh>
    <rPh sb="23" eb="24">
      <t>シ</t>
    </rPh>
    <rPh sb="25" eb="26">
      <t>ケイ</t>
    </rPh>
    <rPh sb="27" eb="28">
      <t>サン</t>
    </rPh>
    <rPh sb="29" eb="30">
      <t>ショ</t>
    </rPh>
    <rPh sb="32" eb="33">
      <t>レイ</t>
    </rPh>
    <rPh sb="34" eb="35">
      <t>ワ</t>
    </rPh>
    <rPh sb="38" eb="39">
      <t>トシ</t>
    </rPh>
    <rPh sb="40" eb="41">
      <t>ド</t>
    </rPh>
    <rPh sb="42" eb="43">
      <t>ヨ</t>
    </rPh>
    <rPh sb="44" eb="45">
      <t>サン</t>
    </rPh>
    <rPh sb="46" eb="47">
      <t>ショ</t>
    </rPh>
    <phoneticPr fontId="1"/>
  </si>
  <si>
    <t>R5.4.1～R6.1.31（10ヶ月分）</t>
    <rPh sb="18" eb="19">
      <t>ゲツ</t>
    </rPh>
    <rPh sb="19" eb="20">
      <t>ブン</t>
    </rPh>
    <phoneticPr fontId="1"/>
  </si>
  <si>
    <t>R 5年度予算（B）</t>
    <rPh sb="3" eb="5">
      <t>ネンド</t>
    </rPh>
    <rPh sb="5" eb="7">
      <t>ヨサン</t>
    </rPh>
    <phoneticPr fontId="1"/>
  </si>
  <si>
    <t>※参考R4決算額</t>
    <rPh sb="1" eb="3">
      <t>サンコウ</t>
    </rPh>
    <rPh sb="5" eb="8">
      <t>ケッサンガク</t>
    </rPh>
    <phoneticPr fontId="1"/>
  </si>
  <si>
    <t>R6年度予算（A）</t>
    <rPh sb="2" eb="4">
      <t>ネンド</t>
    </rPh>
    <rPh sb="4" eb="6">
      <t>ヨサン</t>
    </rPh>
    <phoneticPr fontId="1"/>
  </si>
  <si>
    <t>（3月末か4月に入金予定）</t>
    <rPh sb="2" eb="4">
      <t>ガツマツ</t>
    </rPh>
    <rPh sb="6" eb="7">
      <t>ガツ</t>
    </rPh>
    <rPh sb="8" eb="12">
      <t>ニュウキンヨテイ</t>
    </rPh>
    <phoneticPr fontId="1"/>
  </si>
  <si>
    <t>浴室改修・陰圧装置</t>
    <rPh sb="0" eb="2">
      <t>ヨクシツ</t>
    </rPh>
    <rPh sb="2" eb="4">
      <t>カイシュウ</t>
    </rPh>
    <rPh sb="5" eb="7">
      <t>インアツ</t>
    </rPh>
    <rPh sb="7" eb="9">
      <t>ソウチ</t>
    </rPh>
    <phoneticPr fontId="1"/>
  </si>
  <si>
    <t>　…　八十二銀行返済休止中の元金の返済を年額100～200万程度の返済予定（年間の収支差額により変動）とする。R5年度は8月に100万円返済。</t>
    <rPh sb="3" eb="8">
      <t>ハチジュウニギンコウ</t>
    </rPh>
    <rPh sb="8" eb="10">
      <t>ヘンサイ</t>
    </rPh>
    <rPh sb="10" eb="12">
      <t>キュウシ</t>
    </rPh>
    <rPh sb="12" eb="13">
      <t>チュウ</t>
    </rPh>
    <rPh sb="14" eb="16">
      <t>ガンキン</t>
    </rPh>
    <rPh sb="17" eb="19">
      <t>ヘンサイ</t>
    </rPh>
    <rPh sb="20" eb="22">
      <t>ネンガク</t>
    </rPh>
    <rPh sb="29" eb="30">
      <t>マン</t>
    </rPh>
    <rPh sb="30" eb="32">
      <t>テイド</t>
    </rPh>
    <rPh sb="33" eb="35">
      <t>ヘンサイ</t>
    </rPh>
    <rPh sb="35" eb="37">
      <t>ヨテイ</t>
    </rPh>
    <rPh sb="38" eb="40">
      <t>ネンカン</t>
    </rPh>
    <rPh sb="41" eb="43">
      <t>シュウシ</t>
    </rPh>
    <rPh sb="43" eb="45">
      <t>サガク</t>
    </rPh>
    <rPh sb="48" eb="50">
      <t>ヘンドウ</t>
    </rPh>
    <rPh sb="57" eb="59">
      <t>ネンド</t>
    </rPh>
    <rPh sb="61" eb="62">
      <t>ガツ</t>
    </rPh>
    <rPh sb="66" eb="68">
      <t>マンエン</t>
    </rPh>
    <rPh sb="68" eb="70">
      <t>ヘンサイ</t>
    </rPh>
    <phoneticPr fontId="1"/>
  </si>
  <si>
    <t>空床型短期入所事業収入 含む</t>
    <rPh sb="0" eb="3">
      <t>クウショウガタ</t>
    </rPh>
    <rPh sb="3" eb="7">
      <t>タンキニュウショ</t>
    </rPh>
    <rPh sb="7" eb="9">
      <t>ジギョウ</t>
    </rPh>
    <rPh sb="9" eb="11">
      <t>シュウニュウ</t>
    </rPh>
    <rPh sb="12" eb="13">
      <t>フク</t>
    </rPh>
    <phoneticPr fontId="1"/>
  </si>
  <si>
    <t>空床型短期入所事業支出 含む</t>
    <rPh sb="0" eb="3">
      <t>クウショウガタ</t>
    </rPh>
    <rPh sb="3" eb="7">
      <t>タンキニュウショ</t>
    </rPh>
    <rPh sb="7" eb="9">
      <t>ジギョウ</t>
    </rPh>
    <rPh sb="9" eb="11">
      <t>シシュツ</t>
    </rPh>
    <rPh sb="12" eb="13">
      <t>フク</t>
    </rPh>
    <phoneticPr fontId="1"/>
  </si>
  <si>
    <t>陰圧装置補助金</t>
    <rPh sb="0" eb="4">
      <t>インアツソウチ</t>
    </rPh>
    <rPh sb="4" eb="7">
      <t>ホジョキン</t>
    </rPh>
    <phoneticPr fontId="1"/>
  </si>
  <si>
    <t>①須坂市補助金返済（年2回、約35万円づつ計70万円返済予定）</t>
    <rPh sb="1" eb="3">
      <t>スザカ</t>
    </rPh>
    <rPh sb="3" eb="4">
      <t>シ</t>
    </rPh>
    <rPh sb="4" eb="9">
      <t>ホジョキンヘンサイ</t>
    </rPh>
    <rPh sb="10" eb="11">
      <t>ネン</t>
    </rPh>
    <rPh sb="12" eb="13">
      <t>カイ</t>
    </rPh>
    <rPh sb="14" eb="15">
      <t>ヤク</t>
    </rPh>
    <rPh sb="17" eb="19">
      <t>マンエン</t>
    </rPh>
    <rPh sb="21" eb="22">
      <t>ケイ</t>
    </rPh>
    <rPh sb="24" eb="26">
      <t>マンエン</t>
    </rPh>
    <rPh sb="26" eb="28">
      <t>ヘンサイ</t>
    </rPh>
    <rPh sb="28" eb="30">
      <t>ヨテイ</t>
    </rPh>
    <phoneticPr fontId="1"/>
  </si>
  <si>
    <t>②八十二銀行長期運営資金借り入れ返済100万円</t>
    <rPh sb="1" eb="6">
      <t>ハチジュウニギンコウ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</si>
</sst>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5" xfId="0" applyNumberFormat="1" applyFont="1" applyBorder="1">
      <alignment vertical="center"/>
    </xf>
    <xf numFmtId="176" fontId="9" fillId="0" borderId="6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176" fontId="9" fillId="0" borderId="17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176" fontId="9" fillId="0" borderId="14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6" fontId="7" fillId="0" borderId="14" xfId="0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1" xfId="0" applyNumberFormat="1" applyFont="1" applyBorder="1">
      <alignment vertical="center"/>
    </xf>
    <xf numFmtId="176" fontId="9" fillId="0" borderId="22" xfId="0" applyNumberFormat="1" applyFont="1" applyBorder="1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right" vertical="center" shrinkToFit="1"/>
    </xf>
    <xf numFmtId="176" fontId="9" fillId="0" borderId="5" xfId="0" applyNumberFormat="1" applyFont="1" applyBorder="1" applyAlignment="1">
      <alignment vertical="center" shrinkToFit="1"/>
    </xf>
    <xf numFmtId="176" fontId="9" fillId="0" borderId="1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0" fontId="0" fillId="0" borderId="0" xfId="0" applyAlignment="1">
      <alignment vertical="top" wrapText="1"/>
    </xf>
    <xf numFmtId="176" fontId="10" fillId="0" borderId="0" xfId="0" applyNumberFormat="1" applyFont="1">
      <alignment vertical="center"/>
    </xf>
    <xf numFmtId="176" fontId="7" fillId="0" borderId="1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76" fontId="7" fillId="0" borderId="0" xfId="0" applyNumberFormat="1" applyFont="1" applyAlignment="1">
      <alignment vertical="center" shrinkToFit="1"/>
    </xf>
    <xf numFmtId="176" fontId="7" fillId="0" borderId="0" xfId="0" applyNumberFormat="1" applyFont="1">
      <alignment vertical="center"/>
    </xf>
    <xf numFmtId="176" fontId="7" fillId="0" borderId="24" xfId="0" applyNumberFormat="1" applyFont="1" applyBorder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38" fontId="0" fillId="3" borderId="0" xfId="1" applyFont="1" applyFill="1" applyAlignment="1">
      <alignment horizontal="right" vertical="center"/>
    </xf>
    <xf numFmtId="38" fontId="0" fillId="3" borderId="23" xfId="1" applyFont="1" applyFill="1" applyBorder="1" applyAlignment="1">
      <alignment horizontal="right" vertical="center"/>
    </xf>
    <xf numFmtId="38" fontId="0" fillId="0" borderId="23" xfId="1" applyFont="1" applyBorder="1">
      <alignment vertical="center"/>
    </xf>
    <xf numFmtId="0" fontId="0" fillId="0" borderId="23" xfId="0" applyBorder="1">
      <alignment vertical="center"/>
    </xf>
    <xf numFmtId="38" fontId="0" fillId="3" borderId="26" xfId="1" applyFont="1" applyFill="1" applyBorder="1" applyAlignment="1">
      <alignment horizontal="right" vertical="center"/>
    </xf>
    <xf numFmtId="38" fontId="0" fillId="0" borderId="26" xfId="1" applyFont="1" applyBorder="1">
      <alignment vertical="center"/>
    </xf>
    <xf numFmtId="0" fontId="0" fillId="0" borderId="26" xfId="0" applyBorder="1">
      <alignment vertical="center"/>
    </xf>
    <xf numFmtId="38" fontId="0" fillId="3" borderId="28" xfId="1" applyFont="1" applyFill="1" applyBorder="1" applyAlignment="1">
      <alignment horizontal="right" vertical="center"/>
    </xf>
    <xf numFmtId="38" fontId="0" fillId="0" borderId="28" xfId="1" applyFont="1" applyBorder="1">
      <alignment vertical="center"/>
    </xf>
    <xf numFmtId="0" fontId="0" fillId="0" borderId="28" xfId="0" applyBorder="1">
      <alignment vertical="center"/>
    </xf>
    <xf numFmtId="38" fontId="0" fillId="3" borderId="0" xfId="1" applyFont="1" applyFill="1" applyBorder="1" applyAlignment="1">
      <alignment horizontal="right" vertical="center"/>
    </xf>
    <xf numFmtId="38" fontId="0" fillId="0" borderId="0" xfId="1" applyFont="1" applyBorder="1">
      <alignment vertical="center"/>
    </xf>
    <xf numFmtId="38" fontId="9" fillId="0" borderId="26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24" xfId="1" applyFont="1" applyBorder="1" applyAlignment="1">
      <alignment horizontal="center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7" fillId="0" borderId="32" xfId="1" applyFont="1" applyBorder="1">
      <alignment vertical="center"/>
    </xf>
    <xf numFmtId="176" fontId="7" fillId="2" borderId="1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>
      <alignment vertical="center"/>
    </xf>
    <xf numFmtId="176" fontId="9" fillId="2" borderId="1" xfId="0" applyNumberFormat="1" applyFont="1" applyFill="1" applyBorder="1">
      <alignment vertical="center"/>
    </xf>
    <xf numFmtId="176" fontId="9" fillId="2" borderId="2" xfId="0" applyNumberFormat="1" applyFont="1" applyFill="1" applyBorder="1">
      <alignment vertical="center"/>
    </xf>
    <xf numFmtId="176" fontId="9" fillId="2" borderId="16" xfId="0" applyNumberFormat="1" applyFont="1" applyFill="1" applyBorder="1">
      <alignment vertical="center"/>
    </xf>
    <xf numFmtId="176" fontId="9" fillId="2" borderId="3" xfId="0" applyNumberFormat="1" applyFont="1" applyFill="1" applyBorder="1">
      <alignment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20" xfId="0" applyNumberFormat="1" applyFont="1" applyFill="1" applyBorder="1" applyAlignment="1">
      <alignment horizontal="right" vertical="center"/>
    </xf>
    <xf numFmtId="38" fontId="9" fillId="2" borderId="26" xfId="1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38" fontId="3" fillId="2" borderId="29" xfId="1" applyFont="1" applyFill="1" applyBorder="1" applyAlignment="1">
      <alignment horizontal="center" vertical="center"/>
    </xf>
    <xf numFmtId="38" fontId="6" fillId="2" borderId="26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38" fontId="2" fillId="3" borderId="23" xfId="1" applyFont="1" applyFill="1" applyBorder="1" applyAlignment="1">
      <alignment horizontal="right" vertical="center"/>
    </xf>
    <xf numFmtId="38" fontId="2" fillId="0" borderId="23" xfId="1" applyFont="1" applyBorder="1">
      <alignment vertical="center"/>
    </xf>
    <xf numFmtId="0" fontId="2" fillId="0" borderId="23" xfId="0" applyFont="1" applyBorder="1">
      <alignment vertical="center"/>
    </xf>
    <xf numFmtId="38" fontId="2" fillId="0" borderId="32" xfId="1" applyFont="1" applyBorder="1">
      <alignment vertical="center"/>
    </xf>
    <xf numFmtId="176" fontId="9" fillId="0" borderId="32" xfId="0" applyNumberFormat="1" applyFont="1" applyBorder="1">
      <alignment vertical="center"/>
    </xf>
    <xf numFmtId="176" fontId="9" fillId="0" borderId="7" xfId="0" applyNumberFormat="1" applyFont="1" applyBorder="1" applyAlignment="1">
      <alignment vertical="center" textRotation="255"/>
    </xf>
    <xf numFmtId="176" fontId="9" fillId="0" borderId="11" xfId="0" applyNumberFormat="1" applyFont="1" applyBorder="1" applyAlignment="1">
      <alignment vertical="center" textRotation="255"/>
    </xf>
    <xf numFmtId="176" fontId="9" fillId="0" borderId="1" xfId="0" applyNumberFormat="1" applyFont="1" applyBorder="1" applyAlignment="1">
      <alignment vertical="center" textRotation="255"/>
    </xf>
    <xf numFmtId="176" fontId="9" fillId="0" borderId="2" xfId="0" applyNumberFormat="1" applyFont="1" applyBorder="1" applyAlignment="1">
      <alignment vertical="center" textRotation="255"/>
    </xf>
    <xf numFmtId="176" fontId="9" fillId="0" borderId="5" xfId="0" applyNumberFormat="1" applyFont="1" applyBorder="1" applyAlignment="1">
      <alignment vertical="center" textRotation="255"/>
    </xf>
    <xf numFmtId="176" fontId="9" fillId="0" borderId="16" xfId="0" applyNumberFormat="1" applyFont="1" applyBorder="1" applyAlignment="1">
      <alignment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38" fontId="9" fillId="2" borderId="0" xfId="1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38" fontId="9" fillId="0" borderId="23" xfId="1" applyFont="1" applyFill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vertical="center" textRotation="255"/>
    </xf>
    <xf numFmtId="176" fontId="9" fillId="0" borderId="16" xfId="0" applyNumberFormat="1" applyFont="1" applyBorder="1">
      <alignment vertical="center"/>
    </xf>
    <xf numFmtId="176" fontId="9" fillId="0" borderId="18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vertical="center" textRotation="255" shrinkToFit="1"/>
    </xf>
    <xf numFmtId="176" fontId="9" fillId="0" borderId="7" xfId="0" applyNumberFormat="1" applyFont="1" applyBorder="1" applyAlignment="1">
      <alignment vertical="center" textRotation="255" shrinkToFit="1"/>
    </xf>
    <xf numFmtId="176" fontId="9" fillId="0" borderId="11" xfId="0" applyNumberFormat="1" applyFont="1" applyBorder="1" applyAlignment="1">
      <alignment vertical="center" textRotation="255" shrinkToFit="1"/>
    </xf>
    <xf numFmtId="176" fontId="9" fillId="0" borderId="3" xfId="0" applyNumberFormat="1" applyFont="1" applyBorder="1" applyAlignment="1">
      <alignment vertical="center" textRotation="255"/>
    </xf>
    <xf numFmtId="176" fontId="9" fillId="0" borderId="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3F0A-69F2-4596-ABA0-47F51D8F353B}">
  <dimension ref="B1:O46"/>
  <sheetViews>
    <sheetView tabSelected="1" zoomScale="98" zoomScaleNormal="98" workbookViewId="0">
      <selection activeCell="O38" sqref="O38"/>
    </sheetView>
  </sheetViews>
  <sheetFormatPr defaultColWidth="8.875" defaultRowHeight="13.5" x14ac:dyDescent="0.15"/>
  <cols>
    <col min="1" max="1" width="4.25" customWidth="1"/>
    <col min="2" max="3" width="3.625" customWidth="1"/>
    <col min="4" max="4" width="20.625" style="25" customWidth="1"/>
    <col min="5" max="5" width="15.75" customWidth="1"/>
    <col min="6" max="6" width="15.625" customWidth="1"/>
    <col min="7" max="7" width="13.875" customWidth="1"/>
    <col min="8" max="8" width="14.375" customWidth="1"/>
    <col min="9" max="9" width="12.625" style="2" customWidth="1"/>
    <col min="10" max="10" width="1.375" style="2" customWidth="1"/>
    <col min="11" max="11" width="12.625" style="2" customWidth="1"/>
    <col min="12" max="12" width="1.5" customWidth="1"/>
    <col min="13" max="13" width="12.625" style="2" customWidth="1"/>
    <col min="14" max="14" width="9.25" bestFit="1" customWidth="1"/>
  </cols>
  <sheetData>
    <row r="1" spans="2:14" ht="19.899999999999999" customHeight="1" x14ac:dyDescent="0.15">
      <c r="I1" s="19"/>
      <c r="J1" s="19"/>
      <c r="K1" s="85" t="s">
        <v>35</v>
      </c>
      <c r="L1" s="86"/>
      <c r="M1" s="87"/>
    </row>
    <row r="2" spans="2:14" ht="19.899999999999999" customHeight="1" x14ac:dyDescent="0.15">
      <c r="I2" s="20"/>
      <c r="J2" s="20"/>
      <c r="K2" s="88"/>
      <c r="L2" s="89"/>
      <c r="M2" s="90"/>
    </row>
    <row r="3" spans="2:14" ht="19.899999999999999" customHeight="1" x14ac:dyDescent="0.15">
      <c r="B3" s="91" t="s">
        <v>43</v>
      </c>
      <c r="C3" s="91"/>
      <c r="D3" s="91"/>
      <c r="E3" s="91"/>
      <c r="F3" s="91"/>
      <c r="G3" s="91"/>
      <c r="H3" s="32" t="s">
        <v>33</v>
      </c>
      <c r="I3" s="21"/>
      <c r="J3" s="21"/>
      <c r="K3" s="21"/>
    </row>
    <row r="4" spans="2:14" ht="19.899999999999999" customHeight="1" x14ac:dyDescent="0.15">
      <c r="B4" s="1"/>
      <c r="C4" s="1"/>
      <c r="D4" s="26"/>
      <c r="E4" s="1"/>
      <c r="F4" s="1"/>
      <c r="G4" s="1"/>
      <c r="H4" s="1"/>
      <c r="I4" s="92" t="s">
        <v>39</v>
      </c>
      <c r="J4" s="92"/>
      <c r="K4" s="92"/>
      <c r="L4" s="92"/>
      <c r="M4" s="92"/>
    </row>
    <row r="5" spans="2:14" ht="19.899999999999999" customHeight="1" x14ac:dyDescent="0.15">
      <c r="B5" s="93"/>
      <c r="C5" s="93"/>
      <c r="D5" s="93"/>
      <c r="E5" s="93"/>
      <c r="F5" s="93"/>
      <c r="G5" s="93"/>
      <c r="H5" s="93"/>
      <c r="I5" s="94" t="s">
        <v>42</v>
      </c>
      <c r="J5" s="94"/>
      <c r="K5" s="94"/>
      <c r="L5" s="94"/>
      <c r="M5" s="94"/>
    </row>
    <row r="6" spans="2:14" ht="19.899999999999999" customHeight="1" thickBot="1" x14ac:dyDescent="0.2">
      <c r="B6" s="95" t="s">
        <v>14</v>
      </c>
      <c r="C6" s="95"/>
      <c r="D6" s="95"/>
      <c r="E6" s="95"/>
      <c r="F6" s="95"/>
      <c r="G6" s="95"/>
      <c r="H6" s="95"/>
      <c r="I6" s="96" t="s">
        <v>44</v>
      </c>
      <c r="J6" s="96"/>
      <c r="K6" s="96"/>
      <c r="L6" s="96"/>
      <c r="M6" s="96"/>
    </row>
    <row r="7" spans="2:14" ht="19.899999999999999" customHeight="1" thickBot="1" x14ac:dyDescent="0.2">
      <c r="B7" s="97" t="s">
        <v>0</v>
      </c>
      <c r="C7" s="98"/>
      <c r="D7" s="98"/>
      <c r="E7" s="61" t="s">
        <v>47</v>
      </c>
      <c r="F7" s="18" t="s">
        <v>45</v>
      </c>
      <c r="G7" s="4" t="s">
        <v>27</v>
      </c>
      <c r="H7" s="33" t="s">
        <v>46</v>
      </c>
      <c r="I7" s="71" t="s">
        <v>40</v>
      </c>
      <c r="J7" s="69"/>
      <c r="K7" s="72" t="s">
        <v>41</v>
      </c>
      <c r="L7" s="70"/>
      <c r="M7" s="73" t="s">
        <v>38</v>
      </c>
    </row>
    <row r="8" spans="2:14" ht="19.899999999999999" customHeight="1" x14ac:dyDescent="0.15">
      <c r="B8" s="99" t="s">
        <v>1</v>
      </c>
      <c r="C8" s="83" t="s">
        <v>2</v>
      </c>
      <c r="D8" s="27" t="s">
        <v>25</v>
      </c>
      <c r="E8" s="62">
        <v>96000000</v>
      </c>
      <c r="F8" s="5">
        <v>94000000</v>
      </c>
      <c r="G8" s="5">
        <f>E8-F8</f>
        <v>2000000</v>
      </c>
      <c r="H8" s="6">
        <v>93167560</v>
      </c>
      <c r="I8" s="42">
        <f t="shared" ref="I8:I36" si="0">M8/10</f>
        <v>8040433.2999999998</v>
      </c>
      <c r="J8" s="42"/>
      <c r="K8" s="2">
        <f>I8*12</f>
        <v>96485199.599999994</v>
      </c>
      <c r="M8" s="55">
        <v>80404333</v>
      </c>
      <c r="N8" t="s">
        <v>51</v>
      </c>
    </row>
    <row r="9" spans="2:14" ht="19.899999999999999" customHeight="1" x14ac:dyDescent="0.15">
      <c r="B9" s="79"/>
      <c r="C9" s="81"/>
      <c r="D9" s="28" t="s">
        <v>24</v>
      </c>
      <c r="E9" s="63">
        <v>11000000</v>
      </c>
      <c r="F9" s="7">
        <v>11000000</v>
      </c>
      <c r="G9" s="14">
        <f t="shared" ref="G9:G12" si="1">E9-F9</f>
        <v>0</v>
      </c>
      <c r="H9" s="8">
        <v>11048031</v>
      </c>
      <c r="I9" s="42">
        <f t="shared" si="0"/>
        <v>895966.5</v>
      </c>
      <c r="J9" s="42"/>
      <c r="K9" s="2">
        <f t="shared" ref="K9:K36" si="2">I9*12</f>
        <v>10751598</v>
      </c>
      <c r="M9" s="55">
        <v>8959665</v>
      </c>
    </row>
    <row r="10" spans="2:14" ht="19.899999999999999" customHeight="1" x14ac:dyDescent="0.15">
      <c r="B10" s="79"/>
      <c r="C10" s="81"/>
      <c r="D10" s="28" t="s">
        <v>26</v>
      </c>
      <c r="E10" s="63">
        <v>38000000</v>
      </c>
      <c r="F10" s="7">
        <v>36000000</v>
      </c>
      <c r="G10" s="7">
        <f t="shared" si="1"/>
        <v>2000000</v>
      </c>
      <c r="H10" s="8">
        <v>35795520</v>
      </c>
      <c r="I10" s="42">
        <f t="shared" si="0"/>
        <v>3198526.4</v>
      </c>
      <c r="J10" s="42"/>
      <c r="K10" s="2">
        <f t="shared" si="2"/>
        <v>38382316.799999997</v>
      </c>
      <c r="M10" s="55">
        <v>31985264</v>
      </c>
    </row>
    <row r="11" spans="2:14" ht="19.899999999999999" customHeight="1" x14ac:dyDescent="0.15">
      <c r="B11" s="79"/>
      <c r="C11" s="81"/>
      <c r="D11" s="28" t="s">
        <v>31</v>
      </c>
      <c r="E11" s="63">
        <v>1000000</v>
      </c>
      <c r="F11" s="7">
        <v>600000</v>
      </c>
      <c r="G11" s="7">
        <f t="shared" si="1"/>
        <v>400000</v>
      </c>
      <c r="H11" s="8">
        <v>1292309</v>
      </c>
      <c r="I11" s="42">
        <f t="shared" si="0"/>
        <v>91921.7</v>
      </c>
      <c r="J11" s="42"/>
      <c r="K11" s="2">
        <f t="shared" si="2"/>
        <v>1103060.3999999999</v>
      </c>
      <c r="M11" s="55">
        <v>919217</v>
      </c>
    </row>
    <row r="12" spans="2:14" ht="19.899999999999999" customHeight="1" thickBot="1" x14ac:dyDescent="0.2">
      <c r="B12" s="79"/>
      <c r="C12" s="82"/>
      <c r="D12" s="29" t="s">
        <v>15</v>
      </c>
      <c r="E12" s="64">
        <f>SUM(E8:E11)</f>
        <v>146000000</v>
      </c>
      <c r="F12" s="9">
        <f>SUM(F8:F11)</f>
        <v>141600000</v>
      </c>
      <c r="G12" s="24">
        <f t="shared" si="1"/>
        <v>4400000</v>
      </c>
      <c r="H12" s="10">
        <f>SUM(H8:H11)</f>
        <v>141303420</v>
      </c>
      <c r="I12" s="74">
        <f t="shared" si="0"/>
        <v>12226847.9</v>
      </c>
      <c r="J12" s="74"/>
      <c r="K12" s="75">
        <f t="shared" si="2"/>
        <v>146722174.80000001</v>
      </c>
      <c r="L12" s="76"/>
      <c r="M12" s="77">
        <f>SUM(M8:M11)</f>
        <v>122268479</v>
      </c>
    </row>
    <row r="13" spans="2:14" ht="19.899999999999999" customHeight="1" x14ac:dyDescent="0.15">
      <c r="B13" s="79"/>
      <c r="C13" s="83" t="s">
        <v>3</v>
      </c>
      <c r="D13" s="27" t="s">
        <v>11</v>
      </c>
      <c r="E13" s="62">
        <v>92000000</v>
      </c>
      <c r="F13" s="5">
        <v>92000000</v>
      </c>
      <c r="G13" s="5">
        <f>E13-F13</f>
        <v>0</v>
      </c>
      <c r="H13" s="6">
        <v>92584263</v>
      </c>
      <c r="I13" s="42">
        <f t="shared" si="0"/>
        <v>7638471.7000000002</v>
      </c>
      <c r="J13" s="42"/>
      <c r="K13" s="2">
        <f t="shared" si="2"/>
        <v>91661660.400000006</v>
      </c>
      <c r="L13" s="3"/>
      <c r="M13" s="57">
        <v>76384717</v>
      </c>
      <c r="N13" t="s">
        <v>52</v>
      </c>
    </row>
    <row r="14" spans="2:14" ht="19.899999999999999" customHeight="1" x14ac:dyDescent="0.15">
      <c r="B14" s="79"/>
      <c r="C14" s="81"/>
      <c r="D14" s="28" t="s">
        <v>12</v>
      </c>
      <c r="E14" s="63">
        <v>18000000</v>
      </c>
      <c r="F14" s="7">
        <v>9000000</v>
      </c>
      <c r="G14" s="14">
        <f t="shared" ref="G14:G37" si="3">E14-F14</f>
        <v>9000000</v>
      </c>
      <c r="H14" s="8">
        <v>16880644</v>
      </c>
      <c r="I14" s="42">
        <f t="shared" si="0"/>
        <v>1465193.6</v>
      </c>
      <c r="J14" s="42"/>
      <c r="K14" s="2">
        <f t="shared" si="2"/>
        <v>17582323.200000003</v>
      </c>
      <c r="L14" s="3"/>
      <c r="M14" s="57">
        <v>14651936</v>
      </c>
    </row>
    <row r="15" spans="2:14" ht="19.899999999999999" customHeight="1" x14ac:dyDescent="0.15">
      <c r="B15" s="79"/>
      <c r="C15" s="81"/>
      <c r="D15" s="28" t="s">
        <v>13</v>
      </c>
      <c r="E15" s="63">
        <v>20000000</v>
      </c>
      <c r="F15" s="7">
        <v>25000000</v>
      </c>
      <c r="G15" s="14">
        <f t="shared" si="3"/>
        <v>-5000000</v>
      </c>
      <c r="H15" s="8">
        <v>19670778</v>
      </c>
      <c r="I15" s="42">
        <f t="shared" si="0"/>
        <v>1592665.2</v>
      </c>
      <c r="J15" s="42"/>
      <c r="K15" s="2">
        <f t="shared" si="2"/>
        <v>19111982.399999999</v>
      </c>
      <c r="L15" s="3"/>
      <c r="M15" s="57">
        <v>15926652</v>
      </c>
    </row>
    <row r="16" spans="2:14" ht="19.899999999999999" customHeight="1" x14ac:dyDescent="0.15">
      <c r="B16" s="79"/>
      <c r="C16" s="81"/>
      <c r="D16" s="28" t="s">
        <v>32</v>
      </c>
      <c r="E16" s="63">
        <v>2100000</v>
      </c>
      <c r="F16" s="7">
        <v>2100000</v>
      </c>
      <c r="G16" s="14">
        <f t="shared" si="3"/>
        <v>0</v>
      </c>
      <c r="H16" s="8">
        <v>2058346</v>
      </c>
      <c r="I16" s="42">
        <f t="shared" si="0"/>
        <v>162795.70000000001</v>
      </c>
      <c r="J16" s="42"/>
      <c r="K16" s="2">
        <f t="shared" si="2"/>
        <v>1953548.4000000001</v>
      </c>
      <c r="L16" s="3"/>
      <c r="M16" s="57">
        <v>1627957</v>
      </c>
    </row>
    <row r="17" spans="2:15" ht="19.899999999999999" customHeight="1" thickBot="1" x14ac:dyDescent="0.2">
      <c r="B17" s="79"/>
      <c r="C17" s="82"/>
      <c r="D17" s="29" t="s">
        <v>16</v>
      </c>
      <c r="E17" s="64">
        <f>SUM(E13:E16)</f>
        <v>132100000</v>
      </c>
      <c r="F17" s="9">
        <f>SUM(F13:F16)</f>
        <v>128100000</v>
      </c>
      <c r="G17" s="24">
        <f t="shared" si="3"/>
        <v>4000000</v>
      </c>
      <c r="H17" s="10">
        <f>SUM(H13:H16)</f>
        <v>131194031</v>
      </c>
      <c r="I17" s="74">
        <f t="shared" si="0"/>
        <v>10859126.199999999</v>
      </c>
      <c r="J17" s="74"/>
      <c r="K17" s="75">
        <f t="shared" si="2"/>
        <v>130309514.39999999</v>
      </c>
      <c r="L17" s="76"/>
      <c r="M17" s="77">
        <f>SUM(M13:M16)</f>
        <v>108591262</v>
      </c>
    </row>
    <row r="18" spans="2:15" ht="19.899999999999999" customHeight="1" thickBot="1" x14ac:dyDescent="0.2">
      <c r="B18" s="80"/>
      <c r="C18" s="100" t="s">
        <v>4</v>
      </c>
      <c r="D18" s="100"/>
      <c r="E18" s="65">
        <f>E12-E17</f>
        <v>13900000</v>
      </c>
      <c r="F18" s="11">
        <f>F12-F17</f>
        <v>13500000</v>
      </c>
      <c r="G18" s="23">
        <f t="shared" si="3"/>
        <v>400000</v>
      </c>
      <c r="H18" s="12">
        <f>H12-H17</f>
        <v>10109389</v>
      </c>
      <c r="I18" s="46">
        <f t="shared" si="0"/>
        <v>1367721.7</v>
      </c>
      <c r="J18" s="46"/>
      <c r="K18" s="47">
        <f t="shared" si="2"/>
        <v>16412660.399999999</v>
      </c>
      <c r="L18" s="48"/>
      <c r="M18" s="58">
        <f>M12-M17</f>
        <v>13677217</v>
      </c>
    </row>
    <row r="19" spans="2:15" ht="19.899999999999999" customHeight="1" x14ac:dyDescent="0.15">
      <c r="B19" s="13"/>
      <c r="C19" s="14"/>
      <c r="D19" s="30"/>
      <c r="E19" s="66"/>
      <c r="F19" s="14"/>
      <c r="G19" s="5"/>
      <c r="H19" s="15"/>
      <c r="I19" s="42">
        <f t="shared" si="0"/>
        <v>0</v>
      </c>
      <c r="J19" s="42"/>
      <c r="K19" s="2">
        <f t="shared" si="2"/>
        <v>0</v>
      </c>
      <c r="M19" s="55">
        <v>0</v>
      </c>
    </row>
    <row r="20" spans="2:15" ht="19.899999999999999" customHeight="1" x14ac:dyDescent="0.15">
      <c r="B20" s="79" t="s">
        <v>5</v>
      </c>
      <c r="C20" s="81" t="s">
        <v>2</v>
      </c>
      <c r="D20" s="28" t="s">
        <v>17</v>
      </c>
      <c r="E20" s="63">
        <v>0</v>
      </c>
      <c r="F20" s="7">
        <v>0</v>
      </c>
      <c r="G20" s="14">
        <f>E20-F20</f>
        <v>0</v>
      </c>
      <c r="H20" s="8">
        <v>1592000</v>
      </c>
      <c r="I20" s="42">
        <f t="shared" si="0"/>
        <v>0</v>
      </c>
      <c r="J20" s="42"/>
      <c r="K20" s="2">
        <f t="shared" si="2"/>
        <v>0</v>
      </c>
      <c r="M20" s="55">
        <v>0</v>
      </c>
      <c r="N20" s="2">
        <v>2156000</v>
      </c>
      <c r="O20" t="s">
        <v>53</v>
      </c>
    </row>
    <row r="21" spans="2:15" ht="19.899999999999999" customHeight="1" x14ac:dyDescent="0.15">
      <c r="B21" s="79"/>
      <c r="C21" s="81"/>
      <c r="D21" s="28" t="s">
        <v>34</v>
      </c>
      <c r="E21" s="63">
        <v>0</v>
      </c>
      <c r="F21" s="7">
        <v>0</v>
      </c>
      <c r="G21" s="14">
        <f t="shared" si="3"/>
        <v>0</v>
      </c>
      <c r="H21" s="8">
        <v>0</v>
      </c>
      <c r="I21" s="42">
        <f t="shared" si="0"/>
        <v>0</v>
      </c>
      <c r="J21" s="42"/>
      <c r="K21" s="2">
        <f t="shared" si="2"/>
        <v>0</v>
      </c>
      <c r="M21" s="55">
        <v>0</v>
      </c>
      <c r="N21" t="s">
        <v>48</v>
      </c>
    </row>
    <row r="22" spans="2:15" ht="19.899999999999999" customHeight="1" x14ac:dyDescent="0.15">
      <c r="B22" s="79"/>
      <c r="C22" s="81"/>
      <c r="D22" s="28"/>
      <c r="E22" s="63"/>
      <c r="F22" s="7"/>
      <c r="G22" s="14">
        <f t="shared" si="3"/>
        <v>0</v>
      </c>
      <c r="H22" s="8"/>
      <c r="I22" s="42">
        <f t="shared" si="0"/>
        <v>0</v>
      </c>
      <c r="J22" s="42"/>
      <c r="K22" s="2">
        <f t="shared" si="2"/>
        <v>0</v>
      </c>
      <c r="M22" s="55">
        <v>0</v>
      </c>
    </row>
    <row r="23" spans="2:15" ht="19.899999999999999" customHeight="1" thickBot="1" x14ac:dyDescent="0.2">
      <c r="B23" s="79"/>
      <c r="C23" s="82"/>
      <c r="D23" s="29" t="s">
        <v>6</v>
      </c>
      <c r="E23" s="64">
        <f>SUM(E20:E21)</f>
        <v>0</v>
      </c>
      <c r="F23" s="9">
        <f>SUM(F20:F21)</f>
        <v>0</v>
      </c>
      <c r="G23" s="24">
        <f t="shared" si="3"/>
        <v>0</v>
      </c>
      <c r="H23" s="10">
        <f>SUM(H20:H21)</f>
        <v>1592000</v>
      </c>
      <c r="I23" s="43">
        <f t="shared" si="0"/>
        <v>0</v>
      </c>
      <c r="J23" s="43"/>
      <c r="K23" s="44">
        <f t="shared" si="2"/>
        <v>0</v>
      </c>
      <c r="L23" s="45"/>
      <c r="M23" s="56">
        <f>SUM(M19:M22)</f>
        <v>0</v>
      </c>
    </row>
    <row r="24" spans="2:15" ht="19.899999999999999" customHeight="1" x14ac:dyDescent="0.15">
      <c r="B24" s="79"/>
      <c r="C24" s="83" t="s">
        <v>3</v>
      </c>
      <c r="D24" s="27" t="s">
        <v>7</v>
      </c>
      <c r="E24" s="62">
        <v>1000000</v>
      </c>
      <c r="F24" s="5">
        <v>0</v>
      </c>
      <c r="G24" s="5">
        <f t="shared" si="3"/>
        <v>1000000</v>
      </c>
      <c r="H24" s="6">
        <v>9560000</v>
      </c>
      <c r="I24" s="49">
        <f t="shared" si="0"/>
        <v>338160</v>
      </c>
      <c r="J24" s="49"/>
      <c r="K24" s="50">
        <f t="shared" si="2"/>
        <v>4057920</v>
      </c>
      <c r="L24" s="51"/>
      <c r="M24" s="59">
        <v>3381600</v>
      </c>
      <c r="N24" t="s">
        <v>49</v>
      </c>
    </row>
    <row r="25" spans="2:15" ht="19.899999999999999" customHeight="1" x14ac:dyDescent="0.15">
      <c r="B25" s="79"/>
      <c r="C25" s="81"/>
      <c r="D25" s="28" t="s">
        <v>28</v>
      </c>
      <c r="E25" s="63">
        <v>9240000</v>
      </c>
      <c r="F25" s="7">
        <v>9240000</v>
      </c>
      <c r="G25" s="14">
        <f t="shared" si="3"/>
        <v>0</v>
      </c>
      <c r="H25" s="8">
        <v>9238814</v>
      </c>
      <c r="I25" s="52">
        <f t="shared" si="0"/>
        <v>777023.5</v>
      </c>
      <c r="J25" s="52"/>
      <c r="K25" s="53">
        <f t="shared" si="2"/>
        <v>9324282</v>
      </c>
      <c r="M25" s="55">
        <v>7770235</v>
      </c>
    </row>
    <row r="26" spans="2:15" ht="19.899999999999999" customHeight="1" thickBot="1" x14ac:dyDescent="0.2">
      <c r="B26" s="79"/>
      <c r="C26" s="82"/>
      <c r="D26" s="29" t="s">
        <v>10</v>
      </c>
      <c r="E26" s="64">
        <f>SUM(E24:E25)</f>
        <v>10240000</v>
      </c>
      <c r="F26" s="9">
        <f>SUM(F24:F25)</f>
        <v>9240000</v>
      </c>
      <c r="G26" s="24">
        <f t="shared" si="3"/>
        <v>1000000</v>
      </c>
      <c r="H26" s="10">
        <f>SUM(H24:H25)</f>
        <v>18798814</v>
      </c>
      <c r="I26" s="43">
        <f t="shared" si="0"/>
        <v>1115183.5</v>
      </c>
      <c r="J26" s="43"/>
      <c r="K26" s="44">
        <f t="shared" si="2"/>
        <v>13382202</v>
      </c>
      <c r="L26" s="45"/>
      <c r="M26" s="78">
        <f>SUM(M24:M25)</f>
        <v>11151835</v>
      </c>
    </row>
    <row r="27" spans="2:15" ht="19.899999999999999" customHeight="1" thickBot="1" x14ac:dyDescent="0.2">
      <c r="B27" s="80"/>
      <c r="C27" s="84" t="s">
        <v>8</v>
      </c>
      <c r="D27" s="84"/>
      <c r="E27" s="65">
        <f>E23-E26</f>
        <v>-10240000</v>
      </c>
      <c r="F27" s="11">
        <f>F23-F26</f>
        <v>-9240000</v>
      </c>
      <c r="G27" s="23">
        <f t="shared" si="3"/>
        <v>-1000000</v>
      </c>
      <c r="H27" s="12">
        <f>H23-H26</f>
        <v>-17206814</v>
      </c>
      <c r="I27" s="46">
        <f t="shared" si="0"/>
        <v>-1115183.5</v>
      </c>
      <c r="J27" s="46"/>
      <c r="K27" s="47">
        <f t="shared" si="2"/>
        <v>-13382202</v>
      </c>
      <c r="L27" s="48"/>
      <c r="M27" s="56">
        <f>M23-M26</f>
        <v>-11151835</v>
      </c>
    </row>
    <row r="28" spans="2:15" ht="19.899999999999999" customHeight="1" x14ac:dyDescent="0.15">
      <c r="B28" s="104" t="s">
        <v>18</v>
      </c>
      <c r="C28" s="83" t="s">
        <v>2</v>
      </c>
      <c r="D28" s="27" t="s">
        <v>9</v>
      </c>
      <c r="E28" s="62">
        <v>0</v>
      </c>
      <c r="F28" s="5">
        <v>0</v>
      </c>
      <c r="G28" s="5">
        <f t="shared" si="3"/>
        <v>0</v>
      </c>
      <c r="H28" s="6"/>
      <c r="I28" s="42">
        <f t="shared" si="0"/>
        <v>0</v>
      </c>
      <c r="J28" s="42"/>
      <c r="K28" s="2">
        <f t="shared" si="2"/>
        <v>0</v>
      </c>
      <c r="M28" s="55">
        <v>0</v>
      </c>
    </row>
    <row r="29" spans="2:15" ht="19.899999999999999" customHeight="1" x14ac:dyDescent="0.15">
      <c r="B29" s="105"/>
      <c r="C29" s="81"/>
      <c r="D29" s="28"/>
      <c r="E29" s="63"/>
      <c r="F29" s="7"/>
      <c r="G29" s="14">
        <f t="shared" si="3"/>
        <v>0</v>
      </c>
      <c r="H29" s="8"/>
      <c r="I29" s="52">
        <f t="shared" si="0"/>
        <v>0</v>
      </c>
      <c r="J29" s="52"/>
      <c r="K29" s="53">
        <f t="shared" si="2"/>
        <v>0</v>
      </c>
      <c r="M29" s="55">
        <v>0</v>
      </c>
    </row>
    <row r="30" spans="2:15" ht="19.899999999999999" customHeight="1" thickBot="1" x14ac:dyDescent="0.2">
      <c r="B30" s="105"/>
      <c r="C30" s="82"/>
      <c r="D30" s="29" t="s">
        <v>19</v>
      </c>
      <c r="E30" s="64">
        <f>SUM(E28:E29)</f>
        <v>0</v>
      </c>
      <c r="F30" s="9">
        <f>SUM(F28:F29)</f>
        <v>0</v>
      </c>
      <c r="G30" s="24">
        <f t="shared" si="3"/>
        <v>0</v>
      </c>
      <c r="H30" s="10">
        <f>SUM(H28:H29)</f>
        <v>0</v>
      </c>
      <c r="I30" s="43">
        <f t="shared" si="0"/>
        <v>0</v>
      </c>
      <c r="J30" s="43"/>
      <c r="K30" s="44">
        <f t="shared" si="2"/>
        <v>0</v>
      </c>
      <c r="L30" s="45"/>
      <c r="M30" s="56">
        <v>0</v>
      </c>
    </row>
    <row r="31" spans="2:15" ht="19.899999999999999" customHeight="1" x14ac:dyDescent="0.15">
      <c r="B31" s="105"/>
      <c r="C31" s="107" t="s">
        <v>3</v>
      </c>
      <c r="D31" s="30"/>
      <c r="E31" s="66"/>
      <c r="F31" s="14"/>
      <c r="G31" s="5">
        <f t="shared" si="3"/>
        <v>0</v>
      </c>
      <c r="H31" s="15"/>
      <c r="I31" s="42">
        <f t="shared" si="0"/>
        <v>0</v>
      </c>
      <c r="J31" s="42"/>
      <c r="K31" s="2">
        <f t="shared" si="2"/>
        <v>0</v>
      </c>
      <c r="M31" s="55"/>
    </row>
    <row r="32" spans="2:15" ht="19.899999999999999" customHeight="1" x14ac:dyDescent="0.15">
      <c r="B32" s="105"/>
      <c r="C32" s="81"/>
      <c r="D32" s="28" t="s">
        <v>29</v>
      </c>
      <c r="E32" s="63">
        <v>1000000</v>
      </c>
      <c r="F32" s="7">
        <v>2000000</v>
      </c>
      <c r="G32" s="14">
        <f t="shared" si="3"/>
        <v>-1000000</v>
      </c>
      <c r="H32" s="8">
        <v>714284</v>
      </c>
      <c r="I32" s="42">
        <f t="shared" si="0"/>
        <v>135714.20000000001</v>
      </c>
      <c r="J32" s="42"/>
      <c r="K32" s="2">
        <f t="shared" si="2"/>
        <v>1628570.4000000001</v>
      </c>
      <c r="M32" s="55">
        <v>1357142</v>
      </c>
      <c r="N32" t="s">
        <v>54</v>
      </c>
    </row>
    <row r="33" spans="2:14" ht="19.899999999999999" customHeight="1" x14ac:dyDescent="0.15">
      <c r="B33" s="105"/>
      <c r="C33" s="81"/>
      <c r="D33" s="28" t="s">
        <v>20</v>
      </c>
      <c r="E33" s="63">
        <f>SUM(E31:E32)</f>
        <v>1000000</v>
      </c>
      <c r="F33" s="7">
        <f>SUM(F31:F32)</f>
        <v>2000000</v>
      </c>
      <c r="G33" s="14">
        <f t="shared" si="3"/>
        <v>-1000000</v>
      </c>
      <c r="H33" s="15">
        <f>SUM(H31:H32)</f>
        <v>714284</v>
      </c>
      <c r="I33" s="42">
        <f t="shared" si="0"/>
        <v>135714.20000000001</v>
      </c>
      <c r="J33" s="42"/>
      <c r="K33" s="2">
        <f t="shared" si="2"/>
        <v>1628570.4000000001</v>
      </c>
      <c r="M33" s="55">
        <f>M32</f>
        <v>1357142</v>
      </c>
      <c r="N33" t="s">
        <v>55</v>
      </c>
    </row>
    <row r="34" spans="2:14" ht="19.899999999999999" customHeight="1" thickBot="1" x14ac:dyDescent="0.2">
      <c r="B34" s="106"/>
      <c r="C34" s="108" t="s">
        <v>21</v>
      </c>
      <c r="D34" s="108"/>
      <c r="E34" s="64">
        <f>E30-E33</f>
        <v>-1000000</v>
      </c>
      <c r="F34" s="9">
        <f>F30-F33</f>
        <v>-2000000</v>
      </c>
      <c r="G34" s="24">
        <f t="shared" si="3"/>
        <v>1000000</v>
      </c>
      <c r="H34" s="10">
        <f>H30-H33</f>
        <v>-714284</v>
      </c>
      <c r="I34" s="43">
        <f t="shared" si="0"/>
        <v>-135714.20000000001</v>
      </c>
      <c r="J34" s="43"/>
      <c r="K34" s="44">
        <f t="shared" si="2"/>
        <v>-1628570.4000000001</v>
      </c>
      <c r="L34" s="45"/>
      <c r="M34" s="56">
        <f>M30-M33</f>
        <v>-1357142</v>
      </c>
    </row>
    <row r="35" spans="2:14" ht="19.899999999999999" customHeight="1" x14ac:dyDescent="0.15">
      <c r="B35" s="109" t="s">
        <v>22</v>
      </c>
      <c r="C35" s="110"/>
      <c r="D35" s="110"/>
      <c r="E35" s="67">
        <v>1000000</v>
      </c>
      <c r="F35" s="22"/>
      <c r="G35" s="5">
        <f t="shared" si="3"/>
        <v>1000000</v>
      </c>
      <c r="H35" s="6"/>
      <c r="I35" s="42">
        <f t="shared" si="0"/>
        <v>0</v>
      </c>
      <c r="J35" s="42"/>
      <c r="K35" s="2">
        <f t="shared" si="2"/>
        <v>0</v>
      </c>
      <c r="M35" s="55"/>
    </row>
    <row r="36" spans="2:14" ht="19.899999999999999" customHeight="1" thickBot="1" x14ac:dyDescent="0.2">
      <c r="B36" s="111" t="s">
        <v>23</v>
      </c>
      <c r="C36" s="112"/>
      <c r="D36" s="112"/>
      <c r="E36" s="64">
        <f>E18+E27+E34-E35</f>
        <v>1660000</v>
      </c>
      <c r="F36" s="9">
        <f>F18+F27+F34</f>
        <v>2260000</v>
      </c>
      <c r="G36" s="24">
        <f t="shared" si="3"/>
        <v>-600000</v>
      </c>
      <c r="H36" s="10">
        <f>H18+H27+H34</f>
        <v>-7811709</v>
      </c>
      <c r="I36" s="43">
        <f t="shared" si="0"/>
        <v>116824</v>
      </c>
      <c r="J36" s="43"/>
      <c r="K36" s="44">
        <f t="shared" si="2"/>
        <v>1401888</v>
      </c>
      <c r="L36" s="45"/>
      <c r="M36" s="60">
        <f>M18+M27+M34</f>
        <v>1168240</v>
      </c>
    </row>
    <row r="37" spans="2:14" ht="19.899999999999999" customHeight="1" thickBot="1" x14ac:dyDescent="0.2">
      <c r="B37" s="101"/>
      <c r="C37" s="102"/>
      <c r="D37" s="103"/>
      <c r="E37" s="68"/>
      <c r="F37" s="16"/>
      <c r="G37" s="16">
        <f t="shared" si="3"/>
        <v>0</v>
      </c>
      <c r="H37" s="17"/>
      <c r="I37" s="54"/>
      <c r="J37" s="54"/>
      <c r="K37" s="47"/>
      <c r="L37" s="48"/>
      <c r="M37" s="58"/>
    </row>
    <row r="38" spans="2:14" ht="19.899999999999999" customHeight="1" x14ac:dyDescent="0.15">
      <c r="B38" s="38" t="s">
        <v>37</v>
      </c>
      <c r="C38" s="37"/>
      <c r="D38" s="34"/>
      <c r="G38" s="35"/>
      <c r="H38" s="36"/>
    </row>
    <row r="39" spans="2:14" x14ac:dyDescent="0.15">
      <c r="B39" s="39" t="s">
        <v>36</v>
      </c>
      <c r="C39" s="40"/>
      <c r="D39" s="40"/>
      <c r="E39" s="31"/>
      <c r="F39" s="31"/>
      <c r="G39" s="31"/>
      <c r="H39" s="31"/>
    </row>
    <row r="40" spans="2:14" x14ac:dyDescent="0.15">
      <c r="B40" s="40"/>
      <c r="C40" s="41" t="s">
        <v>50</v>
      </c>
      <c r="D40" s="40"/>
      <c r="E40" s="31"/>
      <c r="F40" s="31"/>
      <c r="G40" s="31"/>
      <c r="H40" s="31"/>
    </row>
    <row r="41" spans="2:14" x14ac:dyDescent="0.15">
      <c r="B41" s="31"/>
      <c r="C41" s="31"/>
      <c r="D41" s="31"/>
      <c r="E41" s="31"/>
      <c r="F41" s="31"/>
      <c r="G41" s="31"/>
      <c r="H41" s="31"/>
    </row>
    <row r="42" spans="2:14" x14ac:dyDescent="0.15">
      <c r="B42" s="31"/>
      <c r="C42" s="31"/>
      <c r="D42" s="31"/>
      <c r="E42" s="31"/>
      <c r="F42" s="31"/>
      <c r="G42" s="31"/>
      <c r="H42" s="31"/>
    </row>
    <row r="43" spans="2:14" x14ac:dyDescent="0.15">
      <c r="B43" s="31"/>
      <c r="C43" s="31"/>
      <c r="D43" s="31"/>
      <c r="E43" s="31"/>
      <c r="F43" s="31"/>
      <c r="G43" s="31"/>
      <c r="H43" s="31"/>
    </row>
    <row r="44" spans="2:14" x14ac:dyDescent="0.15">
      <c r="B44" s="31"/>
      <c r="C44" s="31"/>
      <c r="D44" s="31"/>
      <c r="E44" s="31"/>
      <c r="F44" s="31"/>
      <c r="G44" s="31"/>
      <c r="H44" s="31"/>
    </row>
    <row r="45" spans="2:14" x14ac:dyDescent="0.15">
      <c r="B45" s="31"/>
      <c r="C45" s="31"/>
      <c r="D45" s="31"/>
      <c r="E45" s="31"/>
      <c r="F45" s="31"/>
      <c r="G45" s="31"/>
      <c r="H45" s="31"/>
    </row>
    <row r="46" spans="2:14" x14ac:dyDescent="0.15">
      <c r="B46" t="s">
        <v>30</v>
      </c>
    </row>
  </sheetData>
  <mergeCells count="23">
    <mergeCell ref="B37:D37"/>
    <mergeCell ref="B28:B34"/>
    <mergeCell ref="C28:C30"/>
    <mergeCell ref="C31:C33"/>
    <mergeCell ref="C34:D34"/>
    <mergeCell ref="B35:D35"/>
    <mergeCell ref="B36:D36"/>
    <mergeCell ref="B20:B27"/>
    <mergeCell ref="C20:C23"/>
    <mergeCell ref="C24:C26"/>
    <mergeCell ref="C27:D27"/>
    <mergeCell ref="K1:M2"/>
    <mergeCell ref="B3:G3"/>
    <mergeCell ref="I4:M4"/>
    <mergeCell ref="B5:H5"/>
    <mergeCell ref="I5:M5"/>
    <mergeCell ref="B6:H6"/>
    <mergeCell ref="I6:M6"/>
    <mergeCell ref="B7:D7"/>
    <mergeCell ref="B8:B18"/>
    <mergeCell ref="C8:C12"/>
    <mergeCell ref="C13:C17"/>
    <mergeCell ref="C18:D18"/>
  </mergeCells>
  <phoneticPr fontId="1"/>
  <pageMargins left="0.23622047244094491" right="0.23622047244094491" top="0.35433070866141736" bottom="0.35433070866141736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R06予算書(10ヶ月分）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</dc:creator>
  <cp:lastModifiedBy>社会福祉法人なずな</cp:lastModifiedBy>
  <cp:lastPrinted>2024-03-05T05:35:01Z</cp:lastPrinted>
  <dcterms:created xsi:type="dcterms:W3CDTF">2017-03-28T06:05:57Z</dcterms:created>
  <dcterms:modified xsi:type="dcterms:W3CDTF">2026-01-11T03:44:17Z</dcterms:modified>
</cp:coreProperties>
</file>